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<sst xmlns="http://schemas.openxmlformats.org/spreadsheetml/2006/main" count="703" uniqueCount="362">
  <si>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</si>
  <si>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</si>
  <si>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</si>
  <si>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</si>
  <si>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</si>
  <si>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</si>
  <si>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</si>
  <si>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</si>
  <si>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</si>
  <si>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</si>
  <si>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</si>
  <si>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</si>
  <si>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</si>
  <si>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</si>
  <si>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</si>
  <si>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</si>
  <si>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</si>
  <si>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</si>
  <si>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</si>
  <si>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</si>
  <si>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</si>
  <si>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</si>
  <si>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</si>
  <si>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</si>
  <si>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</si>
  <si>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</si>
  <si>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</si>
  <si>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</si>
  <si>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</si>
  <si>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</si>
  <si>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</si>
  <si>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</si>
  <si>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</si>
  <si>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</si>
  <si>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</si>
  <si>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</si>
  <si>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</si>
  <si>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</si>
  <si>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</si>
  <si>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</si>
  <si>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</si>
  <si>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</si>
  <si>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</si>
  <si>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</si>
  <si>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</si>
  <si>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</si>
  <si>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</si>
  <si>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</si>
  <si>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</si>
  <si>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</si>
  <si>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</si>
  <si>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</si>
  <si>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</si>
  <si>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</si>
  <si>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</si>
  <si>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</si>
  <si>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</si>
  <si>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</si>
  <si>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</si>
  <si>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</si>
  <si>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</si>
  <si>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</si>
  <si>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</si>
  <si>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</si>
  <si>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</si>
  <si>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</si>
  <si>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</si>
  <si>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</si>
  <si>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</si>
  <si>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</si>
  <si>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</si>
  <si>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</si>
  <si>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</si>
  <si>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</si>
  <si>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</si>
  <si>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</si>
  <si>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</si>
  <si>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</si>
  <si>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</si>
  <si>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</si>
  <si>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</si>
  <si>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</si>
  <si>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</si>
  <si>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</si>
  <si>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</si>
  <si>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</si>
  <si>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</si>
  <si>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</si>
  <si>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</si>
  <si>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</si>
  <si>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</si>
  <si>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</si>
  <si>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</si>
  <si>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</si>
  <si>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</si>
  <si>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</si>
  <si>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</si>
  <si>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</si>
  <si>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</si>
  <si>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</si>
  <si>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</si>
  <si>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</si>
  <si>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</si>
  <si>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</si>
  <si>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</si>
  <si>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</si>
  <si>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</si>
  <si>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</si>
  <si>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</si>
  <si>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</si>
  <si>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</si>
  <si>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</si>
  <si>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</si>
  <si>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</si>
  <si>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</si>
  <si>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</si>
  <si>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</si>
  <si>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</si>
  <si>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</si>
  <si>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</si>
  <si>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</si>
  <si>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</si>
  <si>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</si>
  <si>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</si>
  <si>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</si>
  <si>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</si>
  <si>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</si>
  <si>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</si>
  <si>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</si>
  <si>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</si>
  <si>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</si>
  <si>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</si>
  <si>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</si>
  <si>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</si>
  <si>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</si>
  <si>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</si>
  <si>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</si>
  <si>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</si>
  <si>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</si>
  <si>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</si>
  <si>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</si>
  <si>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</si>
  <si>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</si>
  <si>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</si>
  <si>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</si>
  <si>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</si>
  <si>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</si>
  <si>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</si>
  <si>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</si>
  <si>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</si>
  <si>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</si>
  <si>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</si>
  <si>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</si>
  <si>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</si>
  <si>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</si>
  <si>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</si>
  <si>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</si>
  <si>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</si>
  <si>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</si>
  <si>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</si>
  <si>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</si>
  <si>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</si>
  <si>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</si>
  <si>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</si>
  <si>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</si>
  <si>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</si>
  <si>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</si>
  <si>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</si>
  <si>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</si>
  <si>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</si>
  <si>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</si>
  <si>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</si>
  <si>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</si>
  <si>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</si>
  <si>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</si>
  <si>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</si>
  <si>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</si>
  <si>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</si>
  <si>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</si>
  <si>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</si>
  <si>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</si>
  <si>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</si>
  <si>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</si>
  <si>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</si>
  <si>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</si>
  <si>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</si>
  <si>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</si>
  <si>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</si>
  <si>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</si>
  <si>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</si>
  <si>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</si>
  <si>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</si>
  <si>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</si>
  <si>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</si>
  <si>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</si>
  <si>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</si>
  <si>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</si>
  <si>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</si>
  <si>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</si>
  <si>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</si>
  <si>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</si>
  <si>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</si>
  <si>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</si>
  <si>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</si>
  <si>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</si>
  <si>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</si>
  <si>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</si>
  <si>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</si>
  <si>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</si>
  <si>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</si>
  <si>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</si>
  <si>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</si>
  <si>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</si>
  <si>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</si>
  <si>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</si>
  <si>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</si>
  <si>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</si>
  <si>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</si>
  <si>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</si>
  <si>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</si>
  <si>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</si>
  <si>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</si>
  <si>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</si>
  <si>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</si>
  <si>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</si>
  <si>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</si>
  <si>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</si>
  <si>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</si>
  <si>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</si>
  <si>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</si>
  <si>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</si>
  <si>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</si>
  <si>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</si>
  <si>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</si>
  <si>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</si>
  <si>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</si>
  <si>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</si>
  <si>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</si>
  <si>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</si>
  <si>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</si>
  <si>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</si>
  <si>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</si>
  <si>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</si>
  <si>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</si>
  <si>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</si>
  <si>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</si>
  <si>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</si>
  <si>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</si>
  <si>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</si>
  <si>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</si>
  <si>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</si>
  <si>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</si>
  <si>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</si>
  <si>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</si>
  <si>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</si>
  <si>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</si>
  <si>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</si>
  <si>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</si>
  <si>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</si>
  <si>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</si>
  <si>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</si>
  <si>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</si>
  <si>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</si>
  <si>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</si>
  <si>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</si>
  <si>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</si>
  <si>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</si>
  <si>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</si>
  <si>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</si>
  <si>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</si>
  <si>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</si>
  <si>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</si>
  <si>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</si>
  <si>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</si>
  <si>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</si>
  <si>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</si>
  <si>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</si>
  <si>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</si>
  <si>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</si>
  <si>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</si>
  <si>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</si>
  <si>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</si>
  <si>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</si>
  <si>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</si>
  <si>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</si>
  <si>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</si>
  <si>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</si>
  <si>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</si>
  <si>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</si>
  <si>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</si>
  <si>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</si>
  <si>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</si>
  <si>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</si>
  <si>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</si>
  <si>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</si>
  <si>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</si>
  <si>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</si>
  <si>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</si>
  <si>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</si>
  <si>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</si>
  <si>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</si>
  <si>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</si>
  <si>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</si>
  <si>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</si>
  <si>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</si>
  <si>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</si>
  <si>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</si>
  <si>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</si>
  <si>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</si>
  <si>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</si>
  <si>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</si>
  <si>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</si>
  <si>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</si>
  <si>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</si>
  <si>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</si>
  <si>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</si>
  <si>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</si>
  <si>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</si>
  <si>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</si>
  <si>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</si>
  <si>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</si>
  <si>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</si>
  <si>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</si>
  <si>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</si>
  <si>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</si>
  <si>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</si>
  <si>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</si>
  <si>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</si>
  <si>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</si>
  <si>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</si>
  <si>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</si>
  <si>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</si>
  <si>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</si>
  <si>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</si>
  <si>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</si>
  <si>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</si>
  <si>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</si>
  <si>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</si>
  <si>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</si>
  <si>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</si>
  <si>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</si>
  <si>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</si>
  <si>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</si>
  <si>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</si>
  <si>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</si>
  <si>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</si>
  <si>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</si>
  <si>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</si>
  <si>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</si>
  <si>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</si>
  <si>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</si>
  <si>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</si>
  <si>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</si>
  <si>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</si>
  <si>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</si>
  <si>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</si>
  <si>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</si>
  <si>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</si>
  <si>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</si>
  <si>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"16"  травня  2021 р.</t>
  </si>
  <si>
    <r>
      <t>"</t>
    </r>
    <r>
      <rPr>
        <u val="single"/>
        <sz val="20"/>
        <rFont val="Arial Cyr"/>
        <family val="0"/>
      </rPr>
      <t xml:space="preserve">    14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</si>
  <si>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100/25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</si>
</sst>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8.emf" /><Relationship Id="rId3" Type="http://schemas.openxmlformats.org/officeDocument/2006/relationships/image" Target="../media/image27.emf" /><Relationship Id="rId4" Type="http://schemas.openxmlformats.org/officeDocument/2006/relationships/image" Target="../media/image26.emf" /><Relationship Id="rId5" Type="http://schemas.openxmlformats.org/officeDocument/2006/relationships/image" Target="../media/image29.emf" /><Relationship Id="rId6" Type="http://schemas.openxmlformats.org/officeDocument/2006/relationships/image" Target="../media/image24.emf" /><Relationship Id="rId7" Type="http://schemas.openxmlformats.org/officeDocument/2006/relationships/image" Target="../media/image23.emf" /><Relationship Id="rId8" Type="http://schemas.openxmlformats.org/officeDocument/2006/relationships/image" Target="../media/image18.emf" /><Relationship Id="rId9" Type="http://schemas.openxmlformats.org/officeDocument/2006/relationships/image" Target="../media/image37.emf" /><Relationship Id="rId10" Type="http://schemas.openxmlformats.org/officeDocument/2006/relationships/image" Target="../media/image39.emf" /><Relationship Id="rId11" Type="http://schemas.openxmlformats.org/officeDocument/2006/relationships/image" Target="../media/image22.emf" /><Relationship Id="rId12" Type="http://schemas.openxmlformats.org/officeDocument/2006/relationships/image" Target="../media/image21.emf" /><Relationship Id="rId13" Type="http://schemas.openxmlformats.org/officeDocument/2006/relationships/image" Target="../media/image17.emf" /><Relationship Id="rId14" Type="http://schemas.openxmlformats.org/officeDocument/2006/relationships/image" Target="../media/image38.emf" /><Relationship Id="rId15" Type="http://schemas.openxmlformats.org/officeDocument/2006/relationships/image" Target="../media/image25.emf" /><Relationship Id="rId16" Type="http://schemas.openxmlformats.org/officeDocument/2006/relationships/image" Target="../media/image36.emf" /><Relationship Id="rId17" Type="http://schemas.openxmlformats.org/officeDocument/2006/relationships/image" Target="../media/image20.emf" /><Relationship Id="rId18" Type="http://schemas.openxmlformats.org/officeDocument/2006/relationships/image" Target="../media/image35.emf" /><Relationship Id="rId19" Type="http://schemas.openxmlformats.org/officeDocument/2006/relationships/image" Target="../media/image34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1.emf" /><Relationship Id="rId23" Type="http://schemas.openxmlformats.org/officeDocument/2006/relationships/image" Target="../media/image30.emf" /><Relationship Id="rId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23.666666666666668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v>91.47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97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163</v>
      </c>
      <c r="P21" s="66" t="s">
        <v>75</v>
      </c>
      <c r="Q21" s="67" t="s">
        <v>278</v>
      </c>
      <c r="R21" s="66" t="s">
        <v>227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9</v>
      </c>
      <c r="Y21" s="75"/>
      <c r="Z21" s="67" t="s">
        <v>83</v>
      </c>
      <c r="AA21" s="66" t="s">
        <v>114</v>
      </c>
      <c r="AB21" s="66" t="s">
        <v>167</v>
      </c>
      <c r="AC21" s="66" t="s">
        <v>10</v>
      </c>
      <c r="AD21" s="66" t="s">
        <v>11</v>
      </c>
      <c r="AE21" s="66" t="s">
        <v>98</v>
      </c>
      <c r="AF21" s="66" t="s">
        <v>110</v>
      </c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23</v>
      </c>
      <c r="H23" s="20">
        <f>G23</f>
        <v>23</v>
      </c>
      <c r="I23" s="20">
        <f>G23</f>
        <v>23</v>
      </c>
      <c r="J23" s="20">
        <f>G23</f>
        <v>23</v>
      </c>
      <c r="K23" s="20">
        <f>G23</f>
        <v>23</v>
      </c>
      <c r="L23" s="20">
        <f>G23</f>
        <v>23</v>
      </c>
      <c r="M23" s="20">
        <f>G23</f>
        <v>23</v>
      </c>
      <c r="N23" s="69">
        <f>G23</f>
        <v>23</v>
      </c>
      <c r="O23" s="21">
        <v>23</v>
      </c>
      <c r="P23" s="20">
        <f aca="true" t="shared" si="0" ref="P23:V23">O23</f>
        <v>23</v>
      </c>
      <c r="Q23" s="21">
        <f t="shared" si="0"/>
        <v>23</v>
      </c>
      <c r="R23" s="20">
        <f t="shared" si="0"/>
        <v>23</v>
      </c>
      <c r="S23" s="20">
        <f t="shared" si="0"/>
        <v>23</v>
      </c>
      <c r="T23" s="20">
        <f t="shared" si="0"/>
        <v>23</v>
      </c>
      <c r="U23" s="20">
        <f t="shared" si="0"/>
        <v>23</v>
      </c>
      <c r="V23" s="20">
        <f t="shared" si="0"/>
        <v>23</v>
      </c>
      <c r="W23" s="20">
        <v>25</v>
      </c>
      <c r="X23" s="20">
        <f>W23</f>
        <v>25</v>
      </c>
      <c r="Y23" s="69">
        <f>X23</f>
        <v>25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69">
        <f t="shared" si="1"/>
        <v>25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125</v>
      </c>
      <c r="Q24" s="40" t="s">
        <v>302</v>
      </c>
      <c r="R24" s="40">
        <v>150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">
        <v>361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160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0.15549295774647887</v>
      </c>
      <c r="AJ29" s="174"/>
      <c r="AK29" s="165">
        <f>SUM(G30:AG30)</f>
        <v>3.68</v>
      </c>
      <c r="AL29" s="166"/>
      <c r="AM29" s="158">
        <f>IF(AK29=0,0,AT117)</f>
        <v>63</v>
      </c>
      <c r="AN29" s="160">
        <f>AK29*AM29</f>
        <v>231.84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3.68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0.04859154929577464</v>
      </c>
      <c r="AJ33" s="174"/>
      <c r="AK33" s="165">
        <f>SUM(G34:AG34)</f>
        <v>1.15</v>
      </c>
      <c r="AL33" s="166"/>
      <c r="AM33" s="158">
        <f>IF(AK33=0,0,AV117)</f>
        <v>98.2</v>
      </c>
      <c r="AN33" s="160">
        <f>AK33*AM33</f>
        <v>112.92999999999999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  <v>1.15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0.1267605633802817</v>
      </c>
      <c r="AJ37" s="174"/>
      <c r="AK37" s="165">
        <f>SUM(G38:AG38)</f>
        <v>3</v>
      </c>
      <c r="AL37" s="166"/>
      <c r="AM37" s="158">
        <f>IF(AK37=0,0,AX117)</f>
        <v>57.16</v>
      </c>
      <c r="AN37" s="160">
        <f>AK37*AM37</f>
        <v>171.48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v>6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0.049098591549295766</v>
      </c>
      <c r="AJ41" s="174"/>
      <c r="AK41" s="165">
        <f>SUM(G42:AG42)</f>
        <v>1.162</v>
      </c>
      <c r="AL41" s="166"/>
      <c r="AM41" s="158">
        <f>IF(AK41=0,0,AZ117)</f>
        <v>165.332</v>
      </c>
      <c r="AN41" s="160">
        <f>AK41*AM41</f>
        <v>192.115784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0.138</v>
      </c>
      <c r="H42" s="47">
        <f t="shared" si="26"/>
      </c>
      <c r="I42" s="46">
        <f t="shared" si="26"/>
        <v>0.46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0.23</v>
      </c>
      <c r="P42" s="46">
        <f t="shared" si="27"/>
        <v>0.184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3.5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8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0.016077464788732395</v>
      </c>
      <c r="AJ47" s="174"/>
      <c r="AK47" s="165">
        <f>SUM(G48:AG48)</f>
        <v>0.3805</v>
      </c>
      <c r="AL47" s="166"/>
      <c r="AM47" s="158">
        <f>IF(AK47=0,0,BC117)</f>
        <v>44</v>
      </c>
      <c r="AN47" s="160">
        <f>AK47*AM47</f>
        <v>16.742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0.0805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0.24295774647887322</v>
      </c>
      <c r="AJ49" s="174"/>
      <c r="AK49" s="165">
        <f>SUM(G50:AG50)</f>
        <v>5.75</v>
      </c>
      <c r="AL49" s="166"/>
      <c r="AM49" s="158">
        <f>IF(AK49=0,0,BD117)</f>
        <v>18.8</v>
      </c>
      <c r="AN49" s="160">
        <f>AK49*AM49</f>
        <v>108.10000000000001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3.45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2.3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0.21971830985915491</v>
      </c>
      <c r="AJ53" s="174"/>
      <c r="AK53" s="165">
        <f>SUM(G54:AG54)</f>
        <v>5.2</v>
      </c>
      <c r="AL53" s="166"/>
      <c r="AM53" s="158">
        <f>IF(AK53=0,0,BF117)</f>
        <v>24.53</v>
      </c>
      <c r="AN53" s="160">
        <f>AK53*AM53</f>
        <v>127.55600000000001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/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0.02640845070422535</v>
      </c>
      <c r="AJ55" s="174"/>
      <c r="AK55" s="165">
        <f>SUM(G56:AG56)</f>
        <v>0.625</v>
      </c>
      <c r="AL55" s="166"/>
      <c r="AM55" s="158">
        <f>IF(AK55=0,0,BG117)</f>
        <v>63.86</v>
      </c>
      <c r="AN55" s="160">
        <f>AK55*AM55</f>
        <v>39.9125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103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0.10880281690140846</v>
      </c>
      <c r="AJ57" s="174"/>
      <c r="AK57" s="165">
        <f>SUM(G58:AG58)</f>
        <v>2.575</v>
      </c>
      <c r="AL57" s="166"/>
      <c r="AM57" s="158">
        <f>IF(AK57=0,0,BH117)</f>
        <v>53.6</v>
      </c>
      <c r="AN57" s="160">
        <f>AK57*AM57</f>
        <v>138.02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2.575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0.019436619718309858</v>
      </c>
      <c r="AJ59" s="174"/>
      <c r="AK59" s="165">
        <f>SUM(G60:AG60)</f>
        <v>0.46</v>
      </c>
      <c r="AL59" s="166"/>
      <c r="AM59" s="158">
        <f>IF(AK59=0,0,BI117)</f>
        <v>128</v>
      </c>
      <c r="AN59" s="160">
        <f>AK59*AM59</f>
        <v>58.88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1.1619718309859155</v>
      </c>
      <c r="AJ61" s="174"/>
      <c r="AK61" s="169">
        <f>SUM(G62:AG62)</f>
        <v>27.5</v>
      </c>
      <c r="AL61" s="170"/>
      <c r="AM61" s="158">
        <f>IF(AK61=0,0,BJ117)</f>
        <v>2.7</v>
      </c>
      <c r="AN61" s="160">
        <f>AK61*AM61</f>
        <v>74.25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2.5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25</v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27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0.02623943661971831</v>
      </c>
      <c r="AJ65" s="174"/>
      <c r="AK65" s="165">
        <f>SUM(G66:AG66)</f>
        <v>0.621</v>
      </c>
      <c r="AL65" s="166"/>
      <c r="AM65" s="158">
        <f>IF(AK65=0,0,BL117)</f>
        <v>11.4</v>
      </c>
      <c r="AN65" s="160">
        <f>AK65*AM65</f>
        <v>7.079400000000001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0.621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0">
        <f>VLOOKUP(ужин8,таб,23,FALSE)</f>
        <v>0</v>
      </c>
      <c r="AH67" s="162">
        <v>613016</v>
      </c>
      <c r="AI67" s="173">
        <f>AK67/сред</f>
        <v>0.008450704225352114</v>
      </c>
      <c r="AJ67" s="174"/>
      <c r="AK67" s="165">
        <f>SUM(G68:AG68)</f>
        <v>0.2</v>
      </c>
      <c r="AL67" s="166"/>
      <c r="AM67" s="158">
        <f>IF(AK67=0,0,BM117)</f>
        <v>75</v>
      </c>
      <c r="AN67" s="160">
        <f>AK67*AM67</f>
        <v>15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0.2</v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60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0.05830985915492957</v>
      </c>
      <c r="AJ69" s="174"/>
      <c r="AK69" s="165">
        <f>SUM(G70:AG70)</f>
        <v>1.38</v>
      </c>
      <c r="AL69" s="166"/>
      <c r="AM69" s="158">
        <f>IF(AK69=0,0,BN117)</f>
        <v>36.7</v>
      </c>
      <c r="AN69" s="160">
        <f>AK69*AM69</f>
        <v>50.646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  <v>1.38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0.011091549295774647</v>
      </c>
      <c r="AJ71" s="174"/>
      <c r="AK71" s="165">
        <f>SUM(G72:AG72)</f>
        <v>0.2625</v>
      </c>
      <c r="AL71" s="166"/>
      <c r="AM71" s="158">
        <f>IF(AK71=0,0,BO117)</f>
        <v>16.1</v>
      </c>
      <c r="AN71" s="160">
        <f>AK71*AM71</f>
        <v>4.22625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0.2625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0.015549295774647887</v>
      </c>
      <c r="AJ85" s="174"/>
      <c r="AK85" s="165">
        <f>SUM(G86:AG86)</f>
        <v>0.368</v>
      </c>
      <c r="AL85" s="166"/>
      <c r="AM85" s="158">
        <f>IF(AK85=0,0,BS117)</f>
        <v>17</v>
      </c>
      <c r="AN85" s="160">
        <f>AK85*AM85</f>
        <v>6.256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  <v>0.368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20</v>
      </c>
      <c r="AG97" s="79">
        <f>VLOOKUP(ужин8,таб,33,FALSE)</f>
        <v>0</v>
      </c>
      <c r="AH97" s="162">
        <v>614002</v>
      </c>
      <c r="AI97" s="173">
        <f>AK97/сред</f>
        <v>0.07140845070422536</v>
      </c>
      <c r="AJ97" s="174"/>
      <c r="AK97" s="165">
        <f>SUM(G98:AG98)</f>
        <v>1.6900000000000002</v>
      </c>
      <c r="AL97" s="166"/>
      <c r="AM97" s="158">
        <f>IF(AK97=0,0,BW117)</f>
        <v>21</v>
      </c>
      <c r="AN97" s="160">
        <f>AK97*AM97</f>
        <v>35.49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0.46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0.05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0.03697183098591549</v>
      </c>
      <c r="AJ105" s="174"/>
      <c r="AK105" s="165">
        <f>SUM(G106:AG106)</f>
        <v>0.875</v>
      </c>
      <c r="AL105" s="166"/>
      <c r="AM105" s="158">
        <f>IF(AK105=0,0,CA117)</f>
        <v>58.24</v>
      </c>
      <c r="AN105" s="160">
        <f>AK105*AM105</f>
        <v>50.96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0.875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79">
        <f>VLOOKUP(ужин8,таб,38,FALSE)</f>
        <v>0</v>
      </c>
      <c r="AH107" s="162">
        <v>615027</v>
      </c>
      <c r="AI107" s="173">
        <f>AK107/сред</f>
        <v>0.012676056338028168</v>
      </c>
      <c r="AJ107" s="174"/>
      <c r="AK107" s="165">
        <f>SUM(G108:AG108)</f>
        <v>0.3</v>
      </c>
      <c r="AL107" s="166"/>
      <c r="AM107" s="158">
        <f>IF(AK107=0,0,CB117)</f>
        <v>62</v>
      </c>
      <c r="AN107" s="160">
        <f>AK107*AM107</f>
        <v>18.599999999999998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</v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0.19436619718309855</v>
      </c>
      <c r="AJ111" s="174"/>
      <c r="AK111" s="165">
        <f>SUM(G112:AG112)</f>
        <v>4.6</v>
      </c>
      <c r="AL111" s="166"/>
      <c r="AM111" s="158">
        <f>IF(AK111=0,0,CD117)</f>
        <v>21.7</v>
      </c>
      <c r="AN111" s="160">
        <f>AK111*AM111</f>
        <v>99.82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4.6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0.2915492957746479</v>
      </c>
      <c r="AJ115" s="174"/>
      <c r="AK115" s="165">
        <f>SUM(G116:AG116)</f>
        <v>6.9</v>
      </c>
      <c r="AL115" s="166"/>
      <c r="AM115" s="158">
        <f>IF(AK115=0,0,CF117)</f>
        <v>16.8</v>
      </c>
      <c r="AN115" s="160">
        <f>AK115*AM115</f>
        <v>115.92000000000002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6.9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93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0.3819295774647887</v>
      </c>
      <c r="AJ125" s="174"/>
      <c r="AK125" s="165">
        <f>SUM(G126:AG126)</f>
        <v>9.039</v>
      </c>
      <c r="AL125" s="166"/>
      <c r="AM125" s="158">
        <f>IF(AK125=0,0,CG117)</f>
        <v>13.1</v>
      </c>
      <c r="AN125" s="160">
        <f>AK125*AM125</f>
        <v>118.4109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2.139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6.9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</v>
      </c>
      <c r="AJ127" s="174"/>
      <c r="AK127" s="165">
        <f>SUM(G128:AG128)</f>
        <v>0</v>
      </c>
      <c r="AL127" s="166"/>
      <c r="AM127" s="158">
        <f>IF(AK127=0,0,CH117)</f>
        <v>0</v>
      </c>
      <c r="AN127" s="16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0.04694366197183098</v>
      </c>
      <c r="AJ129" s="174"/>
      <c r="AK129" s="165">
        <f>SUM(G130:AG130)</f>
        <v>1.111</v>
      </c>
      <c r="AL129" s="166"/>
      <c r="AM129" s="158">
        <f>IF(AK129=0,0,CI117)</f>
        <v>5.9</v>
      </c>
      <c r="AN129" s="160">
        <f>AK129*AM129</f>
        <v>6.5549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0.391</v>
      </c>
      <c r="P130" s="45">
        <f t="shared" si="156"/>
      </c>
      <c r="Q130" s="49">
        <f t="shared" si="156"/>
        <v>0.345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0.375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0.0675</v>
      </c>
      <c r="AJ131" s="174"/>
      <c r="AK131" s="165">
        <f>SUM(G132:AG132)</f>
        <v>1.5975000000000001</v>
      </c>
      <c r="AL131" s="166"/>
      <c r="AM131" s="158">
        <f>IF(AK131=0,0,CJ117)</f>
        <v>7.8</v>
      </c>
      <c r="AN131" s="160">
        <f>AK131*AM131</f>
        <v>12.460500000000001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0.4025</v>
      </c>
      <c r="P132" s="46">
        <f t="shared" si="159"/>
      </c>
      <c r="Q132" s="47">
        <f t="shared" si="159"/>
        <v>0.345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0.85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</v>
      </c>
      <c r="AJ137" s="174"/>
      <c r="AK137" s="165">
        <f>SUM(G138:AG138)</f>
        <v>0</v>
      </c>
      <c r="AL137" s="166"/>
      <c r="AM137" s="158">
        <f>IF(AK137=0,0,CO117)</f>
        <v>0</v>
      </c>
      <c r="AN137" s="16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0.0010563380281690142</v>
      </c>
      <c r="AJ141" s="174"/>
      <c r="AK141" s="165">
        <f>SUM(G142:AG142)</f>
        <v>0.025</v>
      </c>
      <c r="AL141" s="166"/>
      <c r="AM141" s="158">
        <f>IF(AK141=0,0,CM117)</f>
        <v>52.8</v>
      </c>
      <c r="AN141" s="160">
        <f>AK141*AM141</f>
        <v>1.32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0.025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v>150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0.14577464788732394</v>
      </c>
      <c r="AJ143" s="174"/>
      <c r="AK143" s="165">
        <f>SUM(G144:AG144)</f>
        <v>3.45</v>
      </c>
      <c r="AL143" s="166"/>
      <c r="AM143" s="158">
        <f>IF(AK143=0,0,DF117)</f>
        <v>26.5</v>
      </c>
      <c r="AN143" s="160">
        <f>AK143*AM143</f>
        <v>91.42500000000001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3.45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0.1056338028169014</v>
      </c>
      <c r="AJ145" s="174"/>
      <c r="AK145" s="165">
        <f>SUM(G146:AG146)</f>
        <v>2.5</v>
      </c>
      <c r="AL145" s="166"/>
      <c r="AM145" s="158">
        <f>IF(AK145=0,0,CP117)</f>
        <v>56.4</v>
      </c>
      <c r="AN145" s="160">
        <f>AK145*AM145</f>
        <v>141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2.5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0.4094366197183098</v>
      </c>
      <c r="AJ147" s="174"/>
      <c r="AK147" s="165">
        <f>SUM(G148:AG148)</f>
        <v>9.69</v>
      </c>
      <c r="AL147" s="166"/>
      <c r="AM147" s="158">
        <f>IF(AK147=0,0,CQ117)</f>
        <v>13.8</v>
      </c>
      <c r="AN147" s="160">
        <f>AK147*AM147</f>
        <v>133.722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2.3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4.14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3.25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0.0019436619718309859</v>
      </c>
      <c r="AJ157" s="174"/>
      <c r="AK157" s="165">
        <f>SUM(G158:AG158)</f>
        <v>0.046</v>
      </c>
      <c r="AL157" s="166"/>
      <c r="AM157" s="158">
        <f>IF(AK157=0,0,CV117)</f>
        <v>150</v>
      </c>
      <c r="AN157" s="160">
        <f>AK157*AM157</f>
        <v>6.8999999999999995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0.046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0.2366666666666667</v>
      </c>
      <c r="AL163" s="166"/>
      <c r="AM163" s="158">
        <v>6.33</v>
      </c>
      <c r="AN163" s="160">
        <f>AK163*AM163</f>
        <v>1.4981000000000002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0">
        <f>VLOOKUP(ужин8,таб,65,FALSE)</f>
        <v>0</v>
      </c>
      <c r="AH171" s="162"/>
      <c r="AI171" s="173">
        <f>AK171/сред</f>
        <v>0.0010563380281690142</v>
      </c>
      <c r="AJ171" s="174"/>
      <c r="AK171" s="165">
        <f>SUM(G172:AG172)</f>
        <v>0.025</v>
      </c>
      <c r="AL171" s="166"/>
      <c r="AM171" s="158">
        <f>IF(AK171=0,0,DC117)</f>
        <v>86.67</v>
      </c>
      <c r="AN171" s="160">
        <f>AK171*AM171</f>
        <v>2.16675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0.025</v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4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0.004225352112676057</v>
      </c>
      <c r="AJ175" s="174"/>
      <c r="AK175" s="165">
        <f>SUM(G176:AG176)</f>
        <v>0.1</v>
      </c>
      <c r="AL175" s="166"/>
      <c r="AM175" s="158">
        <f>IF(AK175=0,0,DI117)</f>
        <v>39</v>
      </c>
      <c r="AN175" s="160">
        <f>AK175*AM175</f>
        <v>3.9000000000000004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0.1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2195.182084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2021-05-14T07:15:00Z</cp:lastPrinted>
  <dcterms:created xsi:type="dcterms:W3CDTF">1996-10-08T23:32:33Z</dcterms:created>
  <dcterms:modified xsi:type="dcterms:W3CDTF">2021-05-17T04:42:28Z</dcterms:modified>
  <cp:category/>
  <cp:version/>
  <cp:contentType/>
  <cp:contentStatus/>
</cp:coreProperties>
</file>